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R:\ad\presupuestos\Activa Presupuestos\Activa Isidro\Presupuestos 2024\Informacion SIPOT 2024\XXIb\"/>
    </mc:Choice>
  </mc:AlternateContent>
  <xr:revisionPtr revIDLastSave="0" documentId="13_ncr:1_{AE4670A9-A24E-4FD1-9626-4F49483933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gresosAnex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8" i="1"/>
  <c r="F17" i="1"/>
  <c r="G18" i="1" l="1"/>
  <c r="E19" i="1"/>
  <c r="E18" i="1"/>
  <c r="D19" i="1"/>
  <c r="D18" i="1"/>
  <c r="D17" i="1"/>
  <c r="C19" i="1"/>
  <c r="C18" i="1"/>
  <c r="C17" i="1"/>
  <c r="G10" i="1"/>
  <c r="G9" i="1"/>
  <c r="G8" i="1"/>
  <c r="F11" i="1"/>
  <c r="F10" i="1"/>
  <c r="F9" i="1"/>
  <c r="F8" i="1"/>
  <c r="E11" i="1"/>
  <c r="E10" i="1"/>
  <c r="E9" i="1"/>
  <c r="E8" i="1"/>
  <c r="D11" i="1"/>
  <c r="C11" i="1"/>
  <c r="D10" i="1"/>
  <c r="C10" i="1"/>
  <c r="D9" i="1"/>
  <c r="C9" i="1"/>
  <c r="D8" i="1"/>
  <c r="C8" i="1"/>
  <c r="H11" i="1" l="1"/>
  <c r="E20" i="1" l="1"/>
  <c r="D20" i="1"/>
  <c r="H19" i="1"/>
  <c r="C20" i="1"/>
  <c r="H18" i="1"/>
  <c r="H17" i="1"/>
  <c r="H13" i="1"/>
  <c r="F20" i="1" l="1"/>
  <c r="H20" i="1" s="1"/>
  <c r="C14" i="1"/>
  <c r="H12" i="1"/>
  <c r="I11" i="1"/>
  <c r="D14" i="1"/>
  <c r="H10" i="1"/>
  <c r="I10" i="1" s="1"/>
  <c r="E14" i="1"/>
  <c r="H9" i="1"/>
  <c r="I9" i="1" s="1"/>
  <c r="G14" i="1" l="1"/>
  <c r="H8" i="1"/>
  <c r="I8" i="1" s="1"/>
  <c r="F14" i="1"/>
  <c r="H14" i="1" l="1"/>
  <c r="I14" i="1" s="1"/>
</calcChain>
</file>

<file path=xl/sharedStrings.xml><?xml version="1.0" encoding="utf-8"?>
<sst xmlns="http://schemas.openxmlformats.org/spreadsheetml/2006/main" count="31" uniqueCount="27">
  <si>
    <t>Anexo 2</t>
  </si>
  <si>
    <t>ESTADO ANALÍTICO DEL PRESUPUESTO DE EGRESOS POR CAPÍTULO DEL GASTO</t>
  </si>
  <si>
    <t>CUMPLIMIENTO %</t>
  </si>
  <si>
    <t>CAPÍTULO DE GASTO</t>
  </si>
  <si>
    <t>ORIGINAL</t>
  </si>
  <si>
    <t>MODIFICADO ANUAL (B)</t>
  </si>
  <si>
    <t>PROGRAMA-</t>
  </si>
  <si>
    <t>EJERCIDO  (D)</t>
  </si>
  <si>
    <t>DEVENGADO** (E)</t>
  </si>
  <si>
    <t>TOTAL (D+E=F)</t>
  </si>
  <si>
    <t>(F*100)/C</t>
  </si>
  <si>
    <t>ANUAL (A)</t>
  </si>
  <si>
    <t>DO (C)</t>
  </si>
  <si>
    <t>PROGRAMA-DO (C)</t>
  </si>
  <si>
    <t>TOTAL</t>
  </si>
  <si>
    <t>PROGRAMA PRESUPUESTARIO</t>
  </si>
  <si>
    <t>MODIFICADO</t>
  </si>
  <si>
    <t>EJERCIDO</t>
  </si>
  <si>
    <t>ANUAL (B)</t>
  </si>
  <si>
    <t>(D)</t>
  </si>
  <si>
    <t>(D*100)/C</t>
  </si>
  <si>
    <t>O001</t>
  </si>
  <si>
    <t>M001</t>
  </si>
  <si>
    <t>ENERO-MARZO</t>
  </si>
  <si>
    <t>E003</t>
  </si>
  <si>
    <t>Enero – Marzo 2024 (miles de pesos)</t>
  </si>
  <si>
    <r>
      <t xml:space="preserve">2024 </t>
    </r>
    <r>
      <rPr>
        <b/>
        <sz val="7.5"/>
        <color theme="1"/>
        <rFont val="Soberana Sans"/>
      </rPr>
      <t>(miles de pesos)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</si>
</sst>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>
    <font>
      <sz val="11"/>
      <color theme="1"/>
      <name val="Calibri"/>
      <family val="2"/>
      <scheme val="minor"/>
    </font>
    <font>
      <b/>
      <sz val="7.5"/>
      <color theme="1"/>
      <name val="Soberana Sans"/>
    </font>
    <font>
      <b/>
      <sz val="8"/>
      <color theme="1"/>
      <name val="Soberana Sans"/>
    </font>
    <font>
      <sz val="8"/>
      <color theme="1"/>
      <name val="Soberana Sans"/>
    </font>
    <font>
      <b/>
      <sz val="7"/>
      <color theme="1"/>
      <name val="Soberana Sans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64" fontId="2" fillId="0" borderId="16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164" fontId="3" fillId="0" borderId="10" xfId="0" applyNumberFormat="1" applyFont="1" applyBorder="1" applyAlignment="1">
      <alignment vertical="center"/>
    </xf>
    <xf numFmtId="164" fontId="3" fillId="0" borderId="6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164" fontId="2" fillId="2" borderId="13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vertical="center"/>
    </xf>
    <xf numFmtId="164" fontId="2" fillId="2" borderId="14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1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right" vertical="center"/>
    </xf>
    <xf numFmtId="164" fontId="3" fillId="0" borderId="9" xfId="0" applyNumberFormat="1" applyFont="1" applyBorder="1" applyAlignment="1">
      <alignment horizontal="right" vertical="center"/>
    </xf>
    <xf numFmtId="164" fontId="2" fillId="0" borderId="17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right" vertical="center"/>
    </xf>
    <xf numFmtId="164" fontId="3" fillId="0" borderId="7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center" vertical="center"/>
    </xf>
    <xf numFmtId="164" fontId="2" fillId="2" borderId="14" xfId="0" applyNumberFormat="1" applyFont="1" applyFill="1" applyBorder="1" applyAlignment="1">
      <alignment horizontal="right" vertical="center"/>
    </xf>
    <xf numFmtId="164" fontId="2" fillId="2" borderId="13" xfId="0" applyNumberFormat="1" applyFont="1" applyFill="1" applyBorder="1" applyAlignment="1">
      <alignment horizontal="right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21"/>
  <sheetViews>
    <sheetView tabSelected="1" zoomScaleNormal="100" workbookViewId="0">
      <selection activeCell="F23" sqref="F23"/>
    </sheetView>
  </sheetViews>
  <sheetFormatPr defaultRowHeight="15"/>
  <cols>
    <col min="1" max="1" width="2.140625" customWidth="1"/>
    <col min="2" max="2" width="14.42578125" customWidth="1"/>
    <col min="3" max="3" width="14.5703125" customWidth="1"/>
    <col min="4" max="4" width="13.7109375" customWidth="1"/>
    <col min="5" max="5" width="15.7109375" customWidth="1"/>
    <col min="6" max="8" width="14.5703125" customWidth="1"/>
    <col min="9" max="10" width="7.85546875" customWidth="1"/>
  </cols>
  <sheetData>
    <row r="1" spans="2:10">
      <c r="B1" s="44" t="s">
        <v>0</v>
      </c>
      <c r="C1" s="44"/>
      <c r="D1" s="44"/>
      <c r="E1" s="44"/>
      <c r="F1" s="44"/>
      <c r="G1" s="44"/>
      <c r="H1" s="44"/>
      <c r="I1" s="44"/>
      <c r="J1" s="44"/>
    </row>
    <row r="2" spans="2:10">
      <c r="B2" s="44" t="s">
        <v>1</v>
      </c>
      <c r="C2" s="44"/>
      <c r="D2" s="44"/>
      <c r="E2" s="44"/>
      <c r="F2" s="44"/>
      <c r="G2" s="44"/>
      <c r="H2" s="44"/>
      <c r="I2" s="44"/>
      <c r="J2" s="44"/>
    </row>
    <row r="3" spans="2:10" ht="15.75" thickBot="1">
      <c r="B3" s="45" t="s">
        <v>25</v>
      </c>
      <c r="C3" s="45"/>
      <c r="D3" s="45"/>
      <c r="E3" s="45"/>
      <c r="F3" s="45"/>
      <c r="G3" s="45"/>
      <c r="H3" s="45"/>
      <c r="I3" s="45"/>
      <c r="J3" s="45"/>
    </row>
    <row r="4" spans="2:10" ht="15.75" thickBot="1">
      <c r="B4" s="8"/>
      <c r="C4" s="20" t="s">
        <v>26</v>
      </c>
      <c r="D4" s="21"/>
      <c r="E4" s="21"/>
      <c r="F4" s="21"/>
      <c r="G4" s="21"/>
      <c r="H4" s="21"/>
      <c r="I4" s="21"/>
      <c r="J4" s="22"/>
    </row>
    <row r="5" spans="2:10" ht="15.75" thickBot="1">
      <c r="B5" s="1"/>
      <c r="C5" s="2"/>
      <c r="D5" s="2"/>
      <c r="E5" s="23" t="s">
        <v>23</v>
      </c>
      <c r="F5" s="24"/>
      <c r="G5" s="24"/>
      <c r="H5" s="25"/>
      <c r="I5" s="26" t="s">
        <v>2</v>
      </c>
      <c r="J5" s="27"/>
    </row>
    <row r="6" spans="2:10" ht="18" customHeight="1">
      <c r="B6" s="17" t="s">
        <v>3</v>
      </c>
      <c r="C6" s="3" t="s">
        <v>4</v>
      </c>
      <c r="D6" s="17" t="s">
        <v>5</v>
      </c>
      <c r="E6" s="19" t="s">
        <v>13</v>
      </c>
      <c r="F6" s="19" t="s">
        <v>7</v>
      </c>
      <c r="G6" s="19" t="s">
        <v>8</v>
      </c>
      <c r="H6" s="19" t="s">
        <v>9</v>
      </c>
      <c r="I6" s="37" t="s">
        <v>10</v>
      </c>
      <c r="J6" s="38"/>
    </row>
    <row r="7" spans="2:10" ht="15.75" thickBot="1">
      <c r="B7" s="18"/>
      <c r="C7" s="4" t="s">
        <v>11</v>
      </c>
      <c r="D7" s="18"/>
      <c r="E7" s="18"/>
      <c r="F7" s="18"/>
      <c r="G7" s="18"/>
      <c r="H7" s="18"/>
      <c r="I7" s="39"/>
      <c r="J7" s="40"/>
    </row>
    <row r="8" spans="2:10" ht="17.25" customHeight="1">
      <c r="B8" s="1">
        <v>1000</v>
      </c>
      <c r="C8" s="5">
        <f>412461.69</f>
        <v>412461.69</v>
      </c>
      <c r="D8" s="5">
        <f>412461.69+15816.343</f>
        <v>428278.033</v>
      </c>
      <c r="E8" s="5">
        <f>65986.363</f>
        <v>65986.362999999998</v>
      </c>
      <c r="F8" s="5">
        <f>54719.45655</f>
        <v>54719.456550000003</v>
      </c>
      <c r="G8" s="5">
        <f>1613.90448</f>
        <v>1613.9044799999999</v>
      </c>
      <c r="H8" s="5">
        <f t="shared" ref="H8:H13" si="0">F8+G8</f>
        <v>56333.36103</v>
      </c>
      <c r="I8" s="31">
        <f t="shared" ref="I8:I11" si="1">(H8*100)/E8</f>
        <v>85.371216822481941</v>
      </c>
      <c r="J8" s="32"/>
    </row>
    <row r="9" spans="2:10" ht="17.25" customHeight="1">
      <c r="B9" s="1">
        <v>2000</v>
      </c>
      <c r="C9" s="5">
        <f>26864.599</f>
        <v>26864.598999999998</v>
      </c>
      <c r="D9" s="5">
        <f>26864.599</f>
        <v>26864.598999999998</v>
      </c>
      <c r="E9" s="5">
        <f>4654.336</f>
        <v>4654.3360000000002</v>
      </c>
      <c r="F9" s="5">
        <f>888.74705</f>
        <v>888.74704999999994</v>
      </c>
      <c r="G9" s="5">
        <f>420.35764</f>
        <v>420.35764</v>
      </c>
      <c r="H9" s="5">
        <f t="shared" si="0"/>
        <v>1309.1046899999999</v>
      </c>
      <c r="I9" s="33">
        <f t="shared" si="1"/>
        <v>28.126561769498373</v>
      </c>
      <c r="J9" s="34"/>
    </row>
    <row r="10" spans="2:10" ht="17.25" customHeight="1">
      <c r="B10" s="1">
        <v>3000</v>
      </c>
      <c r="C10" s="5">
        <f>156295.863</f>
        <v>156295.86300000001</v>
      </c>
      <c r="D10" s="5">
        <f>156295.863-15816.343</f>
        <v>140479.52000000002</v>
      </c>
      <c r="E10" s="5">
        <f>24171.921</f>
        <v>24171.920999999998</v>
      </c>
      <c r="F10" s="5">
        <f>13403.63911</f>
        <v>13403.63911</v>
      </c>
      <c r="G10" s="5">
        <f>2949.53806</f>
        <v>2949.5380599999999</v>
      </c>
      <c r="H10" s="5">
        <f t="shared" si="0"/>
        <v>16353.177169999999</v>
      </c>
      <c r="I10" s="33">
        <f t="shared" si="1"/>
        <v>67.653610029587639</v>
      </c>
      <c r="J10" s="34"/>
    </row>
    <row r="11" spans="2:10" ht="17.25" customHeight="1">
      <c r="B11" s="1">
        <v>4000</v>
      </c>
      <c r="C11" s="5">
        <f>3251.12</f>
        <v>3251.12</v>
      </c>
      <c r="D11" s="5">
        <f>3251.12</f>
        <v>3251.12</v>
      </c>
      <c r="E11" s="5">
        <f>725.808</f>
        <v>725.80799999999999</v>
      </c>
      <c r="F11" s="5">
        <f>202.97975</f>
        <v>202.97975</v>
      </c>
      <c r="G11" s="5">
        <v>0</v>
      </c>
      <c r="H11" s="5">
        <f t="shared" si="0"/>
        <v>202.97975</v>
      </c>
      <c r="I11" s="33">
        <f t="shared" si="1"/>
        <v>27.966039228005201</v>
      </c>
      <c r="J11" s="34"/>
    </row>
    <row r="12" spans="2:10" ht="17.25" customHeight="1">
      <c r="B12" s="1">
        <v>5000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f t="shared" si="0"/>
        <v>0</v>
      </c>
      <c r="I12" s="33">
        <v>0</v>
      </c>
      <c r="J12" s="34"/>
    </row>
    <row r="13" spans="2:10" ht="17.25" customHeight="1" thickBot="1">
      <c r="B13" s="1">
        <v>6000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f t="shared" si="0"/>
        <v>0</v>
      </c>
      <c r="I13" s="35">
        <v>0</v>
      </c>
      <c r="J13" s="36"/>
    </row>
    <row r="14" spans="2:10" ht="15.75" thickBot="1">
      <c r="B14" s="6" t="s">
        <v>14</v>
      </c>
      <c r="C14" s="7">
        <f>SUM(C8:C13)</f>
        <v>598873.272</v>
      </c>
      <c r="D14" s="7">
        <f t="shared" ref="D14:H14" si="2">SUM(D8:D13)</f>
        <v>598873.272</v>
      </c>
      <c r="E14" s="7">
        <f t="shared" si="2"/>
        <v>95538.428</v>
      </c>
      <c r="F14" s="7">
        <f t="shared" si="2"/>
        <v>69214.822459999996</v>
      </c>
      <c r="G14" s="7">
        <f t="shared" si="2"/>
        <v>4983.8001800000002</v>
      </c>
      <c r="H14" s="7">
        <f t="shared" si="2"/>
        <v>74198.622640000001</v>
      </c>
      <c r="I14" s="54">
        <f t="shared" ref="I14" si="3">(H14*100)/E14</f>
        <v>77.663641943114243</v>
      </c>
      <c r="J14" s="55"/>
    </row>
    <row r="15" spans="2:10">
      <c r="B15" s="56" t="s">
        <v>15</v>
      </c>
      <c r="C15" s="9" t="s">
        <v>4</v>
      </c>
      <c r="D15" s="9" t="s">
        <v>16</v>
      </c>
      <c r="E15" s="9" t="s">
        <v>6</v>
      </c>
      <c r="F15" s="58" t="s">
        <v>17</v>
      </c>
      <c r="G15" s="59"/>
      <c r="H15" s="58" t="s">
        <v>2</v>
      </c>
      <c r="I15" s="60"/>
      <c r="J15" s="59"/>
    </row>
    <row r="16" spans="2:10" ht="15.75" thickBot="1">
      <c r="B16" s="57"/>
      <c r="C16" s="10" t="s">
        <v>11</v>
      </c>
      <c r="D16" s="10" t="s">
        <v>18</v>
      </c>
      <c r="E16" s="10" t="s">
        <v>12</v>
      </c>
      <c r="F16" s="28" t="s">
        <v>19</v>
      </c>
      <c r="G16" s="30"/>
      <c r="H16" s="28" t="s">
        <v>20</v>
      </c>
      <c r="I16" s="29"/>
      <c r="J16" s="30"/>
    </row>
    <row r="17" spans="2:10" ht="18" customHeight="1">
      <c r="B17" s="11" t="s">
        <v>21</v>
      </c>
      <c r="C17" s="12">
        <f>1895.943</f>
        <v>1895.943</v>
      </c>
      <c r="D17" s="12">
        <f>1895.943</f>
        <v>1895.943</v>
      </c>
      <c r="E17" s="12">
        <v>380.75</v>
      </c>
      <c r="F17" s="46">
        <f>425.8</f>
        <v>425.8</v>
      </c>
      <c r="G17" s="47"/>
      <c r="H17" s="31">
        <f>(F17*100)/E17</f>
        <v>111.83191070256073</v>
      </c>
      <c r="I17" s="48"/>
      <c r="J17" s="32"/>
    </row>
    <row r="18" spans="2:10" ht="18" customHeight="1">
      <c r="B18" s="11" t="s">
        <v>22</v>
      </c>
      <c r="C18" s="13">
        <f>47793.065</f>
        <v>47793.065000000002</v>
      </c>
      <c r="D18" s="13">
        <f>47793.065</f>
        <v>47793.065000000002</v>
      </c>
      <c r="E18" s="13">
        <f>7397.915</f>
        <v>7397.915</v>
      </c>
      <c r="F18" s="49">
        <f>7397.915</f>
        <v>7397.915</v>
      </c>
      <c r="G18" s="50">
        <f t="shared" ref="F18:G18" si="4">7397.915</f>
        <v>7397.915</v>
      </c>
      <c r="H18" s="33">
        <f t="shared" ref="H18:H19" si="5">(F18*100)/E18</f>
        <v>100</v>
      </c>
      <c r="I18" s="51"/>
      <c r="J18" s="34"/>
    </row>
    <row r="19" spans="2:10" ht="18" customHeight="1">
      <c r="B19" s="11" t="s">
        <v>24</v>
      </c>
      <c r="C19" s="13">
        <f>549184.264</f>
        <v>549184.26399999997</v>
      </c>
      <c r="D19" s="13">
        <f>549184.264</f>
        <v>549184.26399999997</v>
      </c>
      <c r="E19" s="13">
        <f>87759.763</f>
        <v>87759.763000000006</v>
      </c>
      <c r="F19" s="49">
        <f>74198.6-425.8-7397.915</f>
        <v>66374.885000000009</v>
      </c>
      <c r="G19" s="50"/>
      <c r="H19" s="33">
        <f t="shared" si="5"/>
        <v>75.632479773219089</v>
      </c>
      <c r="I19" s="51"/>
      <c r="J19" s="34"/>
    </row>
    <row r="20" spans="2:10" ht="18" customHeight="1" thickBot="1">
      <c r="B20" s="14" t="s">
        <v>14</v>
      </c>
      <c r="C20" s="15">
        <f>SUM(C17:C19)</f>
        <v>598873.272</v>
      </c>
      <c r="D20" s="15">
        <f>SUM(D17:D19)</f>
        <v>598873.272</v>
      </c>
      <c r="E20" s="15">
        <f>SUM(E17:E19)</f>
        <v>95538.428</v>
      </c>
      <c r="F20" s="52">
        <f>SUM(F17:F19)</f>
        <v>74198.600000000006</v>
      </c>
      <c r="G20" s="53"/>
      <c r="H20" s="41">
        <f>(F20*100)/E20</f>
        <v>77.663618245843452</v>
      </c>
      <c r="I20" s="42"/>
      <c r="J20" s="43"/>
    </row>
    <row r="21" spans="2:10">
      <c r="B21" s="16"/>
    </row>
  </sheetData>
  <mergeCells count="34">
    <mergeCell ref="H20:J20"/>
    <mergeCell ref="B1:J1"/>
    <mergeCell ref="B2:J2"/>
    <mergeCell ref="B3:J3"/>
    <mergeCell ref="F17:G17"/>
    <mergeCell ref="H17:J17"/>
    <mergeCell ref="F18:G18"/>
    <mergeCell ref="H18:J18"/>
    <mergeCell ref="F19:G19"/>
    <mergeCell ref="H19:J19"/>
    <mergeCell ref="F20:G20"/>
    <mergeCell ref="I14:J14"/>
    <mergeCell ref="B15:B16"/>
    <mergeCell ref="F15:G15"/>
    <mergeCell ref="H15:J15"/>
    <mergeCell ref="F16:G16"/>
    <mergeCell ref="C4:J4"/>
    <mergeCell ref="E5:H5"/>
    <mergeCell ref="I5:J5"/>
    <mergeCell ref="H16:J16"/>
    <mergeCell ref="I8:J8"/>
    <mergeCell ref="I9:J9"/>
    <mergeCell ref="I10:J10"/>
    <mergeCell ref="I11:J11"/>
    <mergeCell ref="I12:J12"/>
    <mergeCell ref="I13:J13"/>
    <mergeCell ref="H6:H7"/>
    <mergeCell ref="I6:J6"/>
    <mergeCell ref="I7:J7"/>
    <mergeCell ref="B6:B7"/>
    <mergeCell ref="D6:D7"/>
    <mergeCell ref="E6:E7"/>
    <mergeCell ref="F6:F7"/>
    <mergeCell ref="G6:G7"/>
  </mergeCell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EgresosAnexo2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Isidro Espino</dc:creator>
  <cp:lastModifiedBy>Isidro Espino Rico</cp:lastModifiedBy>
  <dcterms:created xsi:type="dcterms:W3CDTF">2016-10-17T22:18:36Z</dcterms:created>
  <dcterms:modified xsi:type="dcterms:W3CDTF">2024-04-11T17:05:23Z</dcterms:modified>
</cp:coreProperties>
</file>